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6" windowWidth="10668" windowHeight="6576" activeTab="0"/>
  </bookViews>
  <sheets>
    <sheet name="RECHNEN" sheetId="1" r:id="rId1"/>
  </sheets>
  <definedNames>
    <definedName name="_xlnm.Print_Area" localSheetId="0">'RECHNEN'!$A$1:$G$153</definedName>
  </definedNames>
  <calcPr fullCalcOnLoad="1"/>
</workbook>
</file>

<file path=xl/sharedStrings.xml><?xml version="1.0" encoding="utf-8"?>
<sst xmlns="http://schemas.openxmlformats.org/spreadsheetml/2006/main" count="113" uniqueCount="78">
  <si>
    <t>Leistungsverzeichnis</t>
  </si>
  <si>
    <t>Derzeit gültiger Zivilingenieursatz:</t>
  </si>
  <si>
    <t>Derzeit gültiger Honorar-Index:</t>
  </si>
  <si>
    <t>Indexfaktor (fi):</t>
  </si>
  <si>
    <t>Basis:</t>
  </si>
  <si>
    <t>Betreff:</t>
  </si>
  <si>
    <t>X</t>
  </si>
  <si>
    <t>1. Vorleistungen</t>
  </si>
  <si>
    <t>(Begründung!)</t>
  </si>
  <si>
    <t>Anzahl der Stunden</t>
  </si>
  <si>
    <t>Kl. IV (Zivilingenieur):</t>
  </si>
  <si>
    <t>Kl. III (Techniker/Ingenieur):</t>
  </si>
  <si>
    <t>Kl. II (Techn. Zeichner):</t>
  </si>
  <si>
    <t>Kl. I (Hilfskraft/Sekretärin):</t>
  </si>
  <si>
    <t>Summe Pos. 1:</t>
  </si>
  <si>
    <t>2. Schallmessungen</t>
  </si>
  <si>
    <t>Anzahl Hauptmeßpunkte  Tag:</t>
  </si>
  <si>
    <t>Anzahl Hauptmeßpunkte  Nacht:</t>
  </si>
  <si>
    <t>Anzahl Referenzmeßpunkte  Tag:</t>
  </si>
  <si>
    <t>Anzahl Referenzmeßpunkte  Nacht:</t>
  </si>
  <si>
    <t>Anzahl der Verkehrszähler (1, 2 oder 3):</t>
  </si>
  <si>
    <t>Gebühr für Tag-Messungen:</t>
  </si>
  <si>
    <t>Gebühr für Nacht-Messungen:</t>
  </si>
  <si>
    <t>Gebühr für Referenzmeßpunkte/Tag:</t>
  </si>
  <si>
    <t>Gebühr für Referenzmeßpunkte/Nacht:</t>
  </si>
  <si>
    <t>Zuschlag für Verkehrszählung</t>
  </si>
  <si>
    <t>Summe Pos. 2:</t>
  </si>
  <si>
    <t>3. Begutachtung und Dokumentation</t>
  </si>
  <si>
    <t>Interpretation der Meßergebnisse J/N:</t>
  </si>
  <si>
    <t>J</t>
  </si>
  <si>
    <t>Planliche Darstellung J/N:</t>
  </si>
  <si>
    <t>Summe Pos. 3:</t>
  </si>
  <si>
    <t>4. Generelle Lärmschutzuntersuchung</t>
  </si>
  <si>
    <t>von km</t>
  </si>
  <si>
    <t>bis km</t>
  </si>
  <si>
    <t>Li</t>
  </si>
  <si>
    <t>li/re</t>
  </si>
  <si>
    <t>GK</t>
  </si>
  <si>
    <t>E-Achsen</t>
  </si>
  <si>
    <t>li</t>
  </si>
  <si>
    <t>Lv:</t>
  </si>
  <si>
    <t>km</t>
  </si>
  <si>
    <t>GF:</t>
  </si>
  <si>
    <t>Beiwert:</t>
  </si>
  <si>
    <t>Summe Pos. 4:</t>
  </si>
  <si>
    <t>5. Detaillärmschutzuntersuchung</t>
  </si>
  <si>
    <t>Teilleistungsfaktor:</t>
  </si>
  <si>
    <t>Basisleistung</t>
  </si>
  <si>
    <t>%</t>
  </si>
  <si>
    <t>Ausführungsdetails</t>
  </si>
  <si>
    <t>N</t>
  </si>
  <si>
    <t>Grundstücksverzeichnis</t>
  </si>
  <si>
    <t>Beiwert laut Rücksprache</t>
  </si>
  <si>
    <t>Summe Pos. 5:</t>
  </si>
  <si>
    <t>6. Zusatzleistungen:</t>
  </si>
  <si>
    <t>Summe Pos. 6:</t>
  </si>
  <si>
    <t>7. Diverses:</t>
  </si>
  <si>
    <t>(lt. Aufstellung)</t>
  </si>
  <si>
    <t>Summe Pos. 7:</t>
  </si>
  <si>
    <t>8. Nebenkosten:</t>
  </si>
  <si>
    <t>Summe Pos. 8:</t>
  </si>
  <si>
    <t>Zusammenstellung</t>
  </si>
  <si>
    <t>Vorleistungen</t>
  </si>
  <si>
    <t>Schallmessungen</t>
  </si>
  <si>
    <t>Begutachtung und Dokumentation</t>
  </si>
  <si>
    <t>Generelle Lärmschutzuntersuchung</t>
  </si>
  <si>
    <t>Detaillärmschutzuntersuchung</t>
  </si>
  <si>
    <t>Zusatzleistungen</t>
  </si>
  <si>
    <t>Diverses</t>
  </si>
  <si>
    <t>Nebenkosten</t>
  </si>
  <si>
    <t>Gesamthonorar Netto:</t>
  </si>
  <si>
    <t>20 % MwSt</t>
  </si>
  <si>
    <t>Gesamthonorar inkl. MwSt. in EURO</t>
  </si>
  <si>
    <t>Unterschrift: .............................................</t>
  </si>
  <si>
    <t>Nachlass</t>
  </si>
  <si>
    <t>Zwischensumme</t>
  </si>
  <si>
    <t>Leistungstarif Umwelt 2002, Stand Jänner 2015</t>
  </si>
  <si>
    <t>vom Amt der Stmk. Landesregierung, Abteilung 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</si>
</sst>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öS&quot;\ #,##0.00"/>
    <numFmt numFmtId="171" formatCode="0.000"/>
    <numFmt numFmtId="172" formatCode="0.0"/>
    <numFmt numFmtId="173" formatCode="00000"/>
    <numFmt numFmtId="174" formatCode="_-[$€-2]\ * #,##0.00_-;\-[$€-2]\ * #,##0.00_-;_-[$€-2]\ * &quot;-&quot;??_-"/>
    <numFmt numFmtId="175" formatCode="[$€-2]\ 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0"/>
    </font>
    <font>
      <i/>
      <sz val="14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i/>
      <sz val="12"/>
      <name val="Arial"/>
      <family val="0"/>
    </font>
    <font>
      <sz val="14"/>
      <color indexed="10"/>
      <name val="Arial"/>
      <family val="2"/>
    </font>
    <font>
      <sz val="28"/>
      <color indexed="17"/>
      <name val="Arial Rounded MT Bold"/>
      <family val="2"/>
    </font>
    <font>
      <sz val="11"/>
      <color indexed="17"/>
      <name val="Arial Rounded MT Bold"/>
      <family val="2"/>
    </font>
    <font>
      <sz val="12"/>
      <name val="Arial Rounded MT Bold"/>
      <family val="2"/>
    </font>
    <font>
      <sz val="12"/>
      <color indexed="29"/>
      <name val="Arial Rounded MT Bold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2" xfId="0" applyNumberFormat="1" applyBorder="1" applyAlignment="1">
      <alignment/>
    </xf>
    <xf numFmtId="171" fontId="0" fillId="0" borderId="19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2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1" fontId="0" fillId="0" borderId="24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71" fontId="0" fillId="0" borderId="25" xfId="0" applyNumberFormat="1" applyBorder="1" applyAlignment="1">
      <alignment/>
    </xf>
    <xf numFmtId="171" fontId="0" fillId="0" borderId="26" xfId="0" applyNumberFormat="1" applyBorder="1" applyAlignment="1">
      <alignment/>
    </xf>
    <xf numFmtId="171" fontId="0" fillId="0" borderId="15" xfId="0" applyNumberFormat="1" applyBorder="1" applyAlignment="1" applyProtection="1">
      <alignment horizontal="center"/>
      <protection/>
    </xf>
    <xf numFmtId="171" fontId="0" fillId="0" borderId="18" xfId="0" applyNumberFormat="1" applyBorder="1" applyAlignment="1" applyProtection="1">
      <alignment horizontal="center"/>
      <protection/>
    </xf>
    <xf numFmtId="171" fontId="0" fillId="0" borderId="27" xfId="0" applyNumberFormat="1" applyBorder="1" applyAlignment="1" applyProtection="1">
      <alignment horizontal="center"/>
      <protection/>
    </xf>
    <xf numFmtId="171" fontId="0" fillId="0" borderId="12" xfId="0" applyNumberFormat="1" applyBorder="1" applyAlignment="1" applyProtection="1">
      <alignment horizontal="center"/>
      <protection/>
    </xf>
    <xf numFmtId="171" fontId="0" fillId="0" borderId="28" xfId="0" applyNumberFormat="1" applyBorder="1" applyAlignment="1" applyProtection="1">
      <alignment horizontal="center"/>
      <protection/>
    </xf>
    <xf numFmtId="171" fontId="0" fillId="0" borderId="23" xfId="0" applyNumberFormat="1" applyBorder="1" applyAlignment="1" applyProtection="1">
      <alignment horizontal="center"/>
      <protection/>
    </xf>
    <xf numFmtId="171" fontId="0" fillId="0" borderId="29" xfId="0" applyNumberForma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27" xfId="0" applyBorder="1" applyAlignment="1">
      <alignment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171" fontId="9" fillId="0" borderId="14" xfId="0" applyNumberFormat="1" applyFont="1" applyBorder="1" applyAlignment="1" applyProtection="1">
      <alignment horizontal="center"/>
      <protection locked="0"/>
    </xf>
    <xf numFmtId="171" fontId="9" fillId="0" borderId="15" xfId="0" applyNumberFormat="1" applyFont="1" applyBorder="1" applyAlignment="1" applyProtection="1">
      <alignment horizontal="center"/>
      <protection locked="0"/>
    </xf>
    <xf numFmtId="171" fontId="9" fillId="0" borderId="17" xfId="0" applyNumberFormat="1" applyFont="1" applyBorder="1" applyAlignment="1" applyProtection="1">
      <alignment horizontal="center"/>
      <protection locked="0"/>
    </xf>
    <xf numFmtId="171" fontId="9" fillId="0" borderId="18" xfId="0" applyNumberFormat="1" applyFont="1" applyBorder="1" applyAlignment="1" applyProtection="1">
      <alignment horizontal="center"/>
      <protection locked="0"/>
    </xf>
    <xf numFmtId="171" fontId="9" fillId="0" borderId="11" xfId="0" applyNumberFormat="1" applyFont="1" applyBorder="1" applyAlignment="1" applyProtection="1">
      <alignment horizontal="center"/>
      <protection locked="0"/>
    </xf>
    <xf numFmtId="171" fontId="9" fillId="0" borderId="12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172" fontId="9" fillId="0" borderId="15" xfId="0" applyNumberFormat="1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172" fontId="9" fillId="0" borderId="18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 applyProtection="1">
      <alignment horizontal="center"/>
      <protection locked="0"/>
    </xf>
    <xf numFmtId="171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14" xfId="0" applyFont="1" applyBorder="1" applyAlignment="1">
      <alignment/>
    </xf>
    <xf numFmtId="0" fontId="9" fillId="0" borderId="15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7" xfId="0" applyFont="1" applyBorder="1" applyAlignment="1">
      <alignment/>
    </xf>
    <xf numFmtId="0" fontId="9" fillId="0" borderId="18" xfId="0" applyFon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12" fillId="0" borderId="0" xfId="0" applyNumberFormat="1" applyFont="1" applyAlignment="1" applyProtection="1">
      <alignment/>
      <protection locked="0"/>
    </xf>
    <xf numFmtId="4" fontId="4" fillId="0" borderId="32" xfId="0" applyNumberFormat="1" applyFont="1" applyBorder="1" applyAlignment="1">
      <alignment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12" xfId="0" applyFont="1" applyBorder="1" applyAlignment="1" applyProtection="1">
      <alignment/>
      <protection locked="0"/>
    </xf>
    <xf numFmtId="0" fontId="7" fillId="0" borderId="34" xfId="0" applyFont="1" applyBorder="1" applyAlignment="1">
      <alignment/>
    </xf>
    <xf numFmtId="0" fontId="6" fillId="0" borderId="12" xfId="0" applyFont="1" applyBorder="1" applyAlignment="1">
      <alignment/>
    </xf>
    <xf numFmtId="171" fontId="7" fillId="0" borderId="0" xfId="0" applyNumberFormat="1" applyFont="1" applyAlignment="1">
      <alignment/>
    </xf>
    <xf numFmtId="0" fontId="4" fillId="0" borderId="35" xfId="0" applyFont="1" applyBorder="1" applyAlignment="1">
      <alignment/>
    </xf>
    <xf numFmtId="4" fontId="5" fillId="0" borderId="35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6" fillId="0" borderId="35" xfId="0" applyNumberFormat="1" applyFont="1" applyBorder="1" applyAlignment="1">
      <alignment/>
    </xf>
    <xf numFmtId="0" fontId="7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9" xfId="0" applyBorder="1" applyAlignment="1">
      <alignment/>
    </xf>
    <xf numFmtId="4" fontId="4" fillId="0" borderId="38" xfId="0" applyNumberFormat="1" applyFont="1" applyBorder="1" applyAlignment="1">
      <alignment/>
    </xf>
    <xf numFmtId="1" fontId="9" fillId="0" borderId="39" xfId="0" applyNumberFormat="1" applyFont="1" applyBorder="1" applyAlignment="1" applyProtection="1">
      <alignment horizontal="center"/>
      <protection locked="0"/>
    </xf>
    <xf numFmtId="1" fontId="9" fillId="0" borderId="40" xfId="0" applyNumberFormat="1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2" fontId="9" fillId="0" borderId="12" xfId="0" applyNumberFormat="1" applyFont="1" applyBorder="1" applyAlignment="1" applyProtection="1">
      <alignment/>
      <protection locked="0"/>
    </xf>
    <xf numFmtId="0" fontId="15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41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0" xfId="0" applyFont="1" applyFill="1" applyAlignment="1">
      <alignment horizontal="centerContinuous"/>
    </xf>
    <xf numFmtId="0" fontId="17" fillId="33" borderId="0" xfId="0" applyFont="1" applyFill="1" applyAlignment="1">
      <alignment horizontal="centerContinuous"/>
    </xf>
    <xf numFmtId="0" fontId="14" fillId="0" borderId="42" xfId="0" applyFont="1" applyBorder="1" applyAlignment="1">
      <alignment/>
    </xf>
    <xf numFmtId="0" fontId="0" fillId="0" borderId="42" xfId="0" applyBorder="1" applyAlignment="1">
      <alignment/>
    </xf>
    <xf numFmtId="0" fontId="7" fillId="0" borderId="42" xfId="0" applyFont="1" applyBorder="1" applyAlignment="1">
      <alignment/>
    </xf>
    <xf numFmtId="0" fontId="14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13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13" fillId="0" borderId="42" xfId="0" applyFont="1" applyBorder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43" xfId="0" applyFont="1" applyBorder="1" applyAlignment="1">
      <alignment/>
    </xf>
    <xf numFmtId="0" fontId="0" fillId="0" borderId="43" xfId="0" applyBorder="1" applyAlignment="1">
      <alignment/>
    </xf>
    <xf numFmtId="0" fontId="2" fillId="0" borderId="43" xfId="0" applyFont="1" applyBorder="1" applyAlignment="1">
      <alignment/>
    </xf>
    <xf numFmtId="0" fontId="7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28" xfId="0" applyBorder="1" applyAlignment="1">
      <alignment/>
    </xf>
    <xf numFmtId="0" fontId="20" fillId="33" borderId="0" xfId="0" applyFont="1" applyFill="1" applyAlignment="1">
      <alignment horizontal="centerContinuous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4" fontId="23" fillId="0" borderId="41" xfId="0" applyNumberFormat="1" applyFont="1" applyFill="1" applyBorder="1" applyAlignment="1" applyProtection="1">
      <alignment/>
      <protection locked="0"/>
    </xf>
    <xf numFmtId="0" fontId="23" fillId="0" borderId="41" xfId="0" applyFont="1" applyFill="1" applyBorder="1" applyAlignment="1" applyProtection="1">
      <alignment/>
      <protection locked="0"/>
    </xf>
    <xf numFmtId="171" fontId="23" fillId="0" borderId="41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Alignment="1" applyProtection="1">
      <alignment/>
      <protection locked="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47" xfId="0" applyFont="1" applyBorder="1" applyAlignment="1" applyProtection="1">
      <alignment horizontal="center"/>
      <protection locked="0"/>
    </xf>
    <xf numFmtId="174" fontId="0" fillId="0" borderId="0" xfId="45" applyFont="1" applyAlignment="1">
      <alignment/>
    </xf>
    <xf numFmtId="175" fontId="5" fillId="0" borderId="48" xfId="0" applyNumberFormat="1" applyFont="1" applyBorder="1" applyAlignment="1">
      <alignment/>
    </xf>
    <xf numFmtId="9" fontId="8" fillId="0" borderId="10" xfId="50" applyFont="1" applyBorder="1" applyAlignment="1">
      <alignment/>
    </xf>
    <xf numFmtId="9" fontId="1" fillId="0" borderId="0" xfId="50" applyFont="1" applyBorder="1" applyAlignment="1">
      <alignment/>
    </xf>
    <xf numFmtId="9" fontId="1" fillId="0" borderId="0" xfId="50" applyFont="1" applyAlignment="1">
      <alignment/>
    </xf>
    <xf numFmtId="0" fontId="8" fillId="0" borderId="11" xfId="0" applyFont="1" applyBorder="1" applyAlignment="1">
      <alignment/>
    </xf>
    <xf numFmtId="4" fontId="5" fillId="0" borderId="36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53"/>
  <sheetViews>
    <sheetView tabSelected="1" zoomScalePageLayoutView="0" workbookViewId="0" topLeftCell="A1">
      <selection activeCell="G12" sqref="G12"/>
    </sheetView>
  </sheetViews>
  <sheetFormatPr defaultColWidth="11.421875" defaultRowHeight="12.75"/>
  <cols>
    <col min="7" max="7" width="13.00390625" style="30" customWidth="1"/>
  </cols>
  <sheetData>
    <row r="4" spans="1:7" ht="34.5">
      <c r="A4" s="140" t="s">
        <v>0</v>
      </c>
      <c r="B4" s="116"/>
      <c r="C4" s="116"/>
      <c r="D4" s="116"/>
      <c r="E4" s="116"/>
      <c r="F4" s="116"/>
      <c r="G4" s="117"/>
    </row>
    <row r="7" spans="2:6" ht="13.5">
      <c r="B7" s="12"/>
      <c r="C7" s="13"/>
      <c r="D7" s="13"/>
      <c r="E7" s="13"/>
      <c r="F7" s="14"/>
    </row>
    <row r="8" spans="2:6" ht="15">
      <c r="B8" s="143" t="s">
        <v>1</v>
      </c>
      <c r="C8" s="5"/>
      <c r="D8" s="5"/>
      <c r="E8" s="5"/>
      <c r="F8" s="144">
        <v>79.08</v>
      </c>
    </row>
    <row r="9" spans="2:8" ht="15">
      <c r="B9" s="143" t="s">
        <v>2</v>
      </c>
      <c r="C9" s="5"/>
      <c r="D9" s="5"/>
      <c r="E9" s="5"/>
      <c r="F9" s="145">
        <v>8.63</v>
      </c>
      <c r="H9" s="151"/>
    </row>
    <row r="10" spans="2:6" ht="15">
      <c r="B10" s="143" t="s">
        <v>3</v>
      </c>
      <c r="C10" s="5"/>
      <c r="D10" s="5"/>
      <c r="E10" s="5"/>
      <c r="F10" s="146">
        <f>ROUND(F9/6.2,3)</f>
        <v>1.392</v>
      </c>
    </row>
    <row r="11" spans="2:6" ht="15">
      <c r="B11" s="8"/>
      <c r="C11" s="9"/>
      <c r="D11" s="9"/>
      <c r="E11" s="9"/>
      <c r="F11" s="10"/>
    </row>
    <row r="12" spans="2:6" ht="15">
      <c r="B12" s="107"/>
      <c r="C12" s="108"/>
      <c r="D12" s="108"/>
      <c r="E12" s="108"/>
      <c r="F12" s="109"/>
    </row>
    <row r="13" spans="2:6" ht="15">
      <c r="B13" s="141" t="s">
        <v>4</v>
      </c>
      <c r="C13" s="142" t="s">
        <v>76</v>
      </c>
      <c r="D13" s="111"/>
      <c r="E13" s="111"/>
      <c r="F13" s="112"/>
    </row>
    <row r="14" spans="2:6" ht="15">
      <c r="B14" s="110"/>
      <c r="C14" s="142" t="s">
        <v>77</v>
      </c>
      <c r="D14" s="111"/>
      <c r="E14" s="111"/>
      <c r="F14" s="112"/>
    </row>
    <row r="15" spans="2:6" ht="15">
      <c r="B15" s="113"/>
      <c r="C15" s="114"/>
      <c r="D15" s="114"/>
      <c r="E15" s="114"/>
      <c r="F15" s="115"/>
    </row>
    <row r="16" spans="2:6" ht="15">
      <c r="B16" s="5"/>
      <c r="C16" s="5"/>
      <c r="D16" s="5"/>
      <c r="E16" s="5"/>
      <c r="F16" s="11"/>
    </row>
    <row r="17" spans="2:6" ht="15">
      <c r="B17" s="5"/>
      <c r="C17" s="5"/>
      <c r="D17" s="5"/>
      <c r="E17" s="5"/>
      <c r="F17" s="11"/>
    </row>
    <row r="18" spans="2:6" ht="15">
      <c r="B18" s="5"/>
      <c r="C18" s="5"/>
      <c r="D18" s="5"/>
      <c r="E18" s="5"/>
      <c r="F18" s="11"/>
    </row>
    <row r="19" spans="1:6" ht="15">
      <c r="A19" s="126"/>
      <c r="B19" s="5"/>
      <c r="C19" s="5"/>
      <c r="D19" s="5"/>
      <c r="E19" s="5"/>
      <c r="F19" s="11"/>
    </row>
    <row r="20" spans="1:7" ht="17.25">
      <c r="A20" s="130" t="s">
        <v>5</v>
      </c>
      <c r="B20" s="131" t="s">
        <v>6</v>
      </c>
      <c r="C20" s="127"/>
      <c r="D20" s="127"/>
      <c r="E20" s="127"/>
      <c r="F20" s="128"/>
      <c r="G20" s="129"/>
    </row>
    <row r="24" spans="1:7" ht="18" thickBot="1">
      <c r="A24" s="121" t="s">
        <v>7</v>
      </c>
      <c r="B24" s="122"/>
      <c r="C24" s="122" t="s">
        <v>8</v>
      </c>
      <c r="D24" s="122"/>
      <c r="E24" s="122"/>
      <c r="F24" s="122"/>
      <c r="G24" s="123"/>
    </row>
    <row r="26" spans="1:3" ht="13.5">
      <c r="A26" s="12" t="s">
        <v>9</v>
      </c>
      <c r="B26" s="13"/>
      <c r="C26" s="14"/>
    </row>
    <row r="27" spans="1:3" ht="13.5">
      <c r="A27" s="12" t="s">
        <v>10</v>
      </c>
      <c r="B27" s="13"/>
      <c r="C27" s="50">
        <v>0</v>
      </c>
    </row>
    <row r="28" spans="1:3" ht="13.5">
      <c r="A28" s="15" t="s">
        <v>11</v>
      </c>
      <c r="B28" s="16"/>
      <c r="C28" s="51">
        <v>0</v>
      </c>
    </row>
    <row r="29" spans="1:3" ht="13.5">
      <c r="A29" s="15" t="s">
        <v>12</v>
      </c>
      <c r="B29" s="16"/>
      <c r="C29" s="51">
        <v>0</v>
      </c>
    </row>
    <row r="30" spans="1:3" ht="13.5">
      <c r="A30" s="6" t="s">
        <v>13</v>
      </c>
      <c r="B30" s="7"/>
      <c r="C30" s="52">
        <v>0</v>
      </c>
    </row>
    <row r="32" spans="1:7" s="2" customFormat="1" ht="15">
      <c r="A32" s="90" t="s">
        <v>14</v>
      </c>
      <c r="G32" s="83">
        <f>C27*$F$8+C28*$F$8*0.8+C29*$F$8*0.65+C30*$F$8*0.5</f>
        <v>0</v>
      </c>
    </row>
    <row r="33" spans="1:7" s="2" customFormat="1" ht="15">
      <c r="A33" s="90"/>
      <c r="G33" s="83"/>
    </row>
    <row r="36" spans="1:7" ht="18" thickBot="1">
      <c r="A36" s="121" t="s">
        <v>15</v>
      </c>
      <c r="B36" s="122"/>
      <c r="C36" s="122"/>
      <c r="D36" s="122"/>
      <c r="E36" s="122"/>
      <c r="F36" s="122"/>
      <c r="G36" s="123"/>
    </row>
    <row r="38" spans="1:4" ht="13.5">
      <c r="A38" s="12" t="s">
        <v>16</v>
      </c>
      <c r="B38" s="13"/>
      <c r="C38" s="13"/>
      <c r="D38" s="53">
        <v>0</v>
      </c>
    </row>
    <row r="39" spans="1:4" ht="13.5">
      <c r="A39" s="15" t="s">
        <v>17</v>
      </c>
      <c r="B39" s="16"/>
      <c r="C39" s="16"/>
      <c r="D39" s="54">
        <v>0</v>
      </c>
    </row>
    <row r="40" spans="1:4" ht="13.5">
      <c r="A40" s="15" t="s">
        <v>18</v>
      </c>
      <c r="B40" s="16"/>
      <c r="C40" s="16"/>
      <c r="D40" s="54">
        <v>0</v>
      </c>
    </row>
    <row r="41" spans="1:4" ht="13.5">
      <c r="A41" s="148" t="s">
        <v>19</v>
      </c>
      <c r="B41" s="149"/>
      <c r="C41" s="149"/>
      <c r="D41" s="150">
        <v>0</v>
      </c>
    </row>
    <row r="42" spans="1:4" ht="13.5">
      <c r="A42" s="6" t="s">
        <v>20</v>
      </c>
      <c r="B42" s="7"/>
      <c r="C42" s="7"/>
      <c r="D42" s="55">
        <v>1</v>
      </c>
    </row>
    <row r="44" spans="1:4" ht="13.5">
      <c r="A44" t="s">
        <v>21</v>
      </c>
      <c r="D44" s="1">
        <f>IF(D38&lt;2,D38*581,IF(D38&lt;3,D38*508,IF(D38&lt;6,D38*436,D38*363)))</f>
        <v>0</v>
      </c>
    </row>
    <row r="45" spans="1:4" ht="13.5">
      <c r="A45" t="s">
        <v>22</v>
      </c>
      <c r="D45" s="1">
        <f>(IF(D39&lt;2,D39*581,IF(D39&lt;3,D39*508,IF(D39&lt;6,D39*436,D39*363))))*1.5</f>
        <v>0</v>
      </c>
    </row>
    <row r="46" spans="1:4" ht="13.5">
      <c r="A46" t="s">
        <v>23</v>
      </c>
      <c r="D46" s="1">
        <f>D40*58</f>
        <v>0</v>
      </c>
    </row>
    <row r="47" spans="1:4" ht="13.5">
      <c r="A47" t="s">
        <v>24</v>
      </c>
      <c r="D47" s="18">
        <f>58*D41*1.5</f>
        <v>0</v>
      </c>
    </row>
    <row r="48" ht="13.5">
      <c r="D48" s="1">
        <f>SUM(D44:D47)</f>
        <v>0</v>
      </c>
    </row>
    <row r="49" spans="1:4" ht="13.5">
      <c r="A49" t="s">
        <v>25</v>
      </c>
      <c r="D49" s="1">
        <f>IF(D42=1,D48*0.2,IF(D42=2,D48*0.4,D48*0.6))</f>
        <v>0</v>
      </c>
    </row>
    <row r="51" spans="1:7" s="2" customFormat="1" ht="15">
      <c r="A51" s="90" t="s">
        <v>26</v>
      </c>
      <c r="G51" s="84">
        <f>(D48+D49)*$F$10</f>
        <v>0</v>
      </c>
    </row>
    <row r="52" spans="1:7" s="2" customFormat="1" ht="15">
      <c r="A52" s="90"/>
      <c r="G52" s="84"/>
    </row>
    <row r="53" ht="13.5" customHeight="1"/>
    <row r="54" spans="1:7" ht="18" thickBot="1">
      <c r="A54" s="118" t="s">
        <v>27</v>
      </c>
      <c r="B54" s="124"/>
      <c r="C54" s="124"/>
      <c r="D54" s="124"/>
      <c r="E54" s="124"/>
      <c r="F54" s="124"/>
      <c r="G54" s="125"/>
    </row>
    <row r="56" spans="1:5" ht="13.5">
      <c r="A56" t="s">
        <v>28</v>
      </c>
      <c r="D56" s="56" t="s">
        <v>29</v>
      </c>
      <c r="E56" s="1">
        <f>IF(D56="J",(G51*0.15),0)</f>
        <v>0</v>
      </c>
    </row>
    <row r="57" spans="1:5" ht="13.5">
      <c r="A57" t="s">
        <v>30</v>
      </c>
      <c r="D57" s="56" t="s">
        <v>29</v>
      </c>
      <c r="E57" s="1">
        <f>IF(D57="J",(G51*0.1),0)</f>
        <v>0</v>
      </c>
    </row>
    <row r="59" spans="1:7" s="2" customFormat="1" ht="15">
      <c r="A59" s="90" t="s">
        <v>31</v>
      </c>
      <c r="G59" s="85">
        <f>IF(AND(G66=0,G84=0),E56+E57,"Entfällt, da GLU oder DLU!")</f>
        <v>0</v>
      </c>
    </row>
    <row r="60" spans="1:7" s="2" customFormat="1" ht="13.5">
      <c r="A60" s="33"/>
      <c r="G60" s="31"/>
    </row>
    <row r="61" spans="1:7" s="2" customFormat="1" ht="13.5">
      <c r="A61" s="33"/>
      <c r="G61" s="31"/>
    </row>
    <row r="62" spans="1:7" s="2" customFormat="1" ht="13.5">
      <c r="A62" s="33"/>
      <c r="G62" s="31"/>
    </row>
    <row r="63" spans="1:7" ht="18" thickBot="1">
      <c r="A63" s="118" t="s">
        <v>32</v>
      </c>
      <c r="B63" s="124"/>
      <c r="C63" s="124"/>
      <c r="D63" s="124"/>
      <c r="E63" s="124"/>
      <c r="F63" s="124"/>
      <c r="G63" s="125"/>
    </row>
    <row r="65" spans="1:8" ht="13.5">
      <c r="A65" s="44" t="s">
        <v>33</v>
      </c>
      <c r="B65" s="45" t="s">
        <v>34</v>
      </c>
      <c r="C65" s="45" t="s">
        <v>35</v>
      </c>
      <c r="D65" s="45" t="s">
        <v>36</v>
      </c>
      <c r="E65" s="45" t="s">
        <v>37</v>
      </c>
      <c r="F65" s="45" t="s">
        <v>38</v>
      </c>
      <c r="G65" s="17"/>
      <c r="H65" s="30"/>
    </row>
    <row r="66" spans="1:8" ht="13.5">
      <c r="A66" s="57">
        <v>0</v>
      </c>
      <c r="B66" s="58">
        <v>0.2</v>
      </c>
      <c r="C66" s="37">
        <f>B66-A66</f>
        <v>0.2</v>
      </c>
      <c r="D66" s="63" t="s">
        <v>39</v>
      </c>
      <c r="E66" s="64">
        <v>0</v>
      </c>
      <c r="F66" s="63">
        <v>0</v>
      </c>
      <c r="G66" s="19">
        <f>C66*E66*(1+(F66-1)*0.2)</f>
        <v>0</v>
      </c>
      <c r="H66" s="30"/>
    </row>
    <row r="67" spans="1:8" ht="13.5">
      <c r="A67" s="59">
        <v>0</v>
      </c>
      <c r="B67" s="60">
        <v>0</v>
      </c>
      <c r="C67" s="38">
        <f>B67-A67</f>
        <v>0</v>
      </c>
      <c r="D67" s="65" t="s">
        <v>39</v>
      </c>
      <c r="E67" s="66">
        <v>0</v>
      </c>
      <c r="F67" s="65">
        <v>0</v>
      </c>
      <c r="G67" s="20">
        <f>C67*E67*(1+(F67-1)*0.2)</f>
        <v>0</v>
      </c>
      <c r="H67" s="30"/>
    </row>
    <row r="68" spans="1:8" ht="13.5">
      <c r="A68" s="59">
        <v>0</v>
      </c>
      <c r="B68" s="60">
        <v>0</v>
      </c>
      <c r="C68" s="38">
        <f>B68-A68</f>
        <v>0</v>
      </c>
      <c r="D68" s="65" t="s">
        <v>39</v>
      </c>
      <c r="E68" s="66">
        <v>0</v>
      </c>
      <c r="F68" s="65">
        <v>0</v>
      </c>
      <c r="G68" s="20">
        <f>C68*E68*(1+(F68-1)*0.2)</f>
        <v>0</v>
      </c>
      <c r="H68" s="30"/>
    </row>
    <row r="69" spans="1:8" ht="13.5">
      <c r="A69" s="59">
        <v>0</v>
      </c>
      <c r="B69" s="60">
        <v>0</v>
      </c>
      <c r="C69" s="38">
        <f>B69-A69</f>
        <v>0</v>
      </c>
      <c r="D69" s="65" t="s">
        <v>39</v>
      </c>
      <c r="E69" s="66">
        <v>0</v>
      </c>
      <c r="F69" s="65">
        <v>0</v>
      </c>
      <c r="G69" s="20">
        <f>C69*E69*(1+(F69-1)*0.2)</f>
        <v>0</v>
      </c>
      <c r="H69" s="30"/>
    </row>
    <row r="70" spans="1:8" ht="13.5">
      <c r="A70" s="61">
        <v>0</v>
      </c>
      <c r="B70" s="62">
        <v>0</v>
      </c>
      <c r="C70" s="39">
        <f>B70-A70</f>
        <v>0</v>
      </c>
      <c r="D70" s="67" t="s">
        <v>39</v>
      </c>
      <c r="E70" s="68">
        <v>0</v>
      </c>
      <c r="F70" s="67">
        <v>0</v>
      </c>
      <c r="G70" s="36">
        <f>C70*E70*(1+(F70-1)*0.2)</f>
        <v>0</v>
      </c>
      <c r="H70" s="30"/>
    </row>
    <row r="71" spans="1:8" ht="13.5">
      <c r="A71" s="6"/>
      <c r="B71" s="7"/>
      <c r="C71" s="40">
        <f>SUM(C66:C70)</f>
        <v>0.2</v>
      </c>
      <c r="D71" s="7"/>
      <c r="E71" s="7"/>
      <c r="F71" s="7"/>
      <c r="G71" s="21">
        <f>SUM(G66:G70)</f>
        <v>0</v>
      </c>
      <c r="H71" s="30"/>
    </row>
    <row r="72" ht="13.5">
      <c r="F72" s="3"/>
    </row>
    <row r="73" spans="1:6" ht="13.5">
      <c r="A73" s="30" t="s">
        <v>40</v>
      </c>
      <c r="B73" s="94">
        <f>C71</f>
        <v>0.2</v>
      </c>
      <c r="C73" s="30" t="s">
        <v>41</v>
      </c>
      <c r="F73" s="3"/>
    </row>
    <row r="74" spans="1:3" ht="13.5">
      <c r="A74" s="30" t="s">
        <v>42</v>
      </c>
      <c r="B74" s="94">
        <f>G71/B73</f>
        <v>0</v>
      </c>
      <c r="C74" s="30"/>
    </row>
    <row r="75" spans="1:3" ht="13.5">
      <c r="A75" s="30" t="s">
        <v>43</v>
      </c>
      <c r="B75" s="147">
        <v>1</v>
      </c>
      <c r="C75" s="30"/>
    </row>
    <row r="77" spans="1:7" s="2" customFormat="1" ht="15">
      <c r="A77" s="90" t="s">
        <v>44</v>
      </c>
      <c r="G77" s="84">
        <f>1550*(POWER(5/IF(B73&lt;6,B73,6),1/3)*0.6+0.4)*B73*B74*B75*F10</f>
        <v>0</v>
      </c>
    </row>
    <row r="81" spans="1:7" ht="18" thickBot="1">
      <c r="A81" s="118" t="s">
        <v>45</v>
      </c>
      <c r="B81" s="124"/>
      <c r="C81" s="124"/>
      <c r="D81" s="124"/>
      <c r="E81" s="124"/>
      <c r="F81" s="124"/>
      <c r="G81" s="125"/>
    </row>
    <row r="83" spans="1:8" ht="13.5">
      <c r="A83" s="44" t="s">
        <v>33</v>
      </c>
      <c r="B83" s="45" t="s">
        <v>34</v>
      </c>
      <c r="C83" s="45" t="s">
        <v>35</v>
      </c>
      <c r="D83" s="45" t="s">
        <v>36</v>
      </c>
      <c r="E83" s="45" t="s">
        <v>37</v>
      </c>
      <c r="F83" s="45" t="s">
        <v>38</v>
      </c>
      <c r="G83" s="17"/>
      <c r="H83" s="30"/>
    </row>
    <row r="84" spans="1:8" ht="13.5">
      <c r="A84" s="57">
        <v>0</v>
      </c>
      <c r="B84" s="58">
        <v>0.2</v>
      </c>
      <c r="C84" s="43">
        <f>IF(B84-A84=0,0,IF((B84-A84)&lt;0.2,0.2,B84-A84))</f>
        <v>0.2</v>
      </c>
      <c r="D84" s="63" t="s">
        <v>39</v>
      </c>
      <c r="E84" s="64">
        <v>0</v>
      </c>
      <c r="F84" s="63">
        <v>0</v>
      </c>
      <c r="G84" s="19">
        <f>C84*E84*(1+(F84-1)*0.2)</f>
        <v>0</v>
      </c>
      <c r="H84" s="30"/>
    </row>
    <row r="85" spans="1:8" ht="13.5">
      <c r="A85" s="59">
        <v>0</v>
      </c>
      <c r="B85" s="60">
        <v>0</v>
      </c>
      <c r="C85" s="38">
        <f>IF(B85-A85=0,0,IF((B85-A85)&lt;0.2,0.2,B85-A85))</f>
        <v>0</v>
      </c>
      <c r="D85" s="65" t="s">
        <v>39</v>
      </c>
      <c r="E85" s="66">
        <v>0</v>
      </c>
      <c r="F85" s="65">
        <v>0</v>
      </c>
      <c r="G85" s="20">
        <f>C85*E85*(1+(F85-1)*0.2)</f>
        <v>0</v>
      </c>
      <c r="H85" s="30"/>
    </row>
    <row r="86" spans="1:8" ht="13.5">
      <c r="A86" s="59">
        <v>0</v>
      </c>
      <c r="B86" s="60">
        <v>0</v>
      </c>
      <c r="C86" s="38">
        <f>IF(B86-A86=0,0,IF((B86-A86)&lt;0.2,0.2,B86-A86))</f>
        <v>0</v>
      </c>
      <c r="D86" s="65" t="s">
        <v>39</v>
      </c>
      <c r="E86" s="66">
        <v>0</v>
      </c>
      <c r="F86" s="65">
        <v>0</v>
      </c>
      <c r="G86" s="20">
        <f>C86*E86*(1+(F86-1)*0.2)</f>
        <v>0</v>
      </c>
      <c r="H86" s="30"/>
    </row>
    <row r="87" spans="1:8" ht="13.5">
      <c r="A87" s="59">
        <v>0</v>
      </c>
      <c r="B87" s="60">
        <v>0</v>
      </c>
      <c r="C87" s="38">
        <f>IF(B87-A87=0,0,IF((B87-A87)&lt;0.2,0.2,B87-A87))</f>
        <v>0</v>
      </c>
      <c r="D87" s="65" t="s">
        <v>39</v>
      </c>
      <c r="E87" s="66">
        <v>0</v>
      </c>
      <c r="F87" s="65">
        <v>0</v>
      </c>
      <c r="G87" s="20">
        <f>C87*E87*(1+(F87-1)*0.2)</f>
        <v>0</v>
      </c>
      <c r="H87" s="30"/>
    </row>
    <row r="88" spans="1:8" ht="13.5">
      <c r="A88" s="69">
        <v>0</v>
      </c>
      <c r="B88" s="70">
        <v>0</v>
      </c>
      <c r="C88" s="41">
        <f>IF(B88-A88=0,0,IF((B88-A88)&lt;0.2,0.2,B88-A88))</f>
        <v>0</v>
      </c>
      <c r="D88" s="71" t="s">
        <v>39</v>
      </c>
      <c r="E88" s="72">
        <v>0</v>
      </c>
      <c r="F88" s="71">
        <v>0</v>
      </c>
      <c r="G88" s="35">
        <f>C88*E88*(1+(F88-1)*0.2)</f>
        <v>0</v>
      </c>
      <c r="H88" s="30"/>
    </row>
    <row r="89" spans="1:8" ht="13.5">
      <c r="A89" s="23"/>
      <c r="B89" s="24"/>
      <c r="C89" s="42">
        <f>SUM(C84:C88)</f>
        <v>0.2</v>
      </c>
      <c r="D89" s="24"/>
      <c r="E89" s="24"/>
      <c r="F89" s="24"/>
      <c r="G89" s="25">
        <f>SUM(G84:G88)</f>
        <v>0</v>
      </c>
      <c r="H89" s="30"/>
    </row>
    <row r="90" ht="13.5">
      <c r="F90" s="3"/>
    </row>
    <row r="91" spans="1:6" ht="13.5">
      <c r="A91" s="30" t="s">
        <v>40</v>
      </c>
      <c r="B91" s="94">
        <f>C89</f>
        <v>0.2</v>
      </c>
      <c r="C91" s="30" t="s">
        <v>41</v>
      </c>
      <c r="F91" s="3"/>
    </row>
    <row r="92" spans="1:3" ht="13.5">
      <c r="A92" s="30" t="s">
        <v>42</v>
      </c>
      <c r="B92" s="94">
        <f>G89/B91</f>
        <v>0</v>
      </c>
      <c r="C92" s="30"/>
    </row>
    <row r="93" spans="1:2" ht="13.5">
      <c r="A93" s="22"/>
      <c r="B93" s="73"/>
    </row>
    <row r="94" spans="1:2" ht="15">
      <c r="A94" s="82" t="s">
        <v>46</v>
      </c>
      <c r="B94" s="73"/>
    </row>
    <row r="95" spans="1:2" ht="13.5">
      <c r="A95" s="22"/>
      <c r="B95" s="73"/>
    </row>
    <row r="96" spans="1:5" ht="13.5">
      <c r="A96" s="74" t="s">
        <v>47</v>
      </c>
      <c r="B96" s="75"/>
      <c r="C96" s="103" t="s">
        <v>29</v>
      </c>
      <c r="D96" s="13">
        <v>80</v>
      </c>
      <c r="E96" s="14" t="s">
        <v>48</v>
      </c>
    </row>
    <row r="97" spans="1:5" ht="13.5">
      <c r="A97" s="78" t="s">
        <v>49</v>
      </c>
      <c r="B97" s="79"/>
      <c r="C97" s="104" t="s">
        <v>50</v>
      </c>
      <c r="D97" s="16">
        <f>IF(C97="J",6,0)</f>
        <v>0</v>
      </c>
      <c r="E97" s="80" t="s">
        <v>48</v>
      </c>
    </row>
    <row r="98" spans="1:5" ht="13.5">
      <c r="A98" s="78" t="s">
        <v>0</v>
      </c>
      <c r="B98" s="79"/>
      <c r="C98" s="104" t="s">
        <v>50</v>
      </c>
      <c r="D98" s="16">
        <f>IF(C98="J",8,0)</f>
        <v>0</v>
      </c>
      <c r="E98" s="80" t="s">
        <v>48</v>
      </c>
    </row>
    <row r="99" spans="1:5" ht="13.5">
      <c r="A99" s="78" t="s">
        <v>51</v>
      </c>
      <c r="B99" s="79"/>
      <c r="C99" s="104" t="s">
        <v>50</v>
      </c>
      <c r="D99" s="16">
        <f>IF(C99="J",6,0)</f>
        <v>0</v>
      </c>
      <c r="E99" s="80" t="s">
        <v>48</v>
      </c>
    </row>
    <row r="100" spans="1:5" ht="13.5">
      <c r="A100" s="81" t="s">
        <v>52</v>
      </c>
      <c r="B100" s="76"/>
      <c r="C100" s="105"/>
      <c r="D100" s="106">
        <v>1</v>
      </c>
      <c r="E100" s="77"/>
    </row>
    <row r="101" spans="1:5" ht="13.5">
      <c r="A101" s="34" t="s">
        <v>46</v>
      </c>
      <c r="B101" s="91"/>
      <c r="C101" s="92"/>
      <c r="D101" s="93">
        <f>(D96+D97+D98+D99)*D100</f>
        <v>80</v>
      </c>
      <c r="E101" s="32" t="s">
        <v>48</v>
      </c>
    </row>
    <row r="102" spans="1:2" ht="13.5">
      <c r="A102" s="22"/>
      <c r="B102" s="73"/>
    </row>
    <row r="103" spans="1:7" ht="15">
      <c r="A103" s="90" t="s">
        <v>53</v>
      </c>
      <c r="B103" s="2"/>
      <c r="C103" s="2"/>
      <c r="D103" s="2"/>
      <c r="E103" s="2"/>
      <c r="F103" s="2"/>
      <c r="G103" s="84">
        <f>3850*(POWER(5/IF(B91&lt;0.2,0.2,B91),1/3)*0.6+0.4)*IF(B91&lt;0.2,0.2,B91)*B92*F10*D101/100</f>
        <v>0</v>
      </c>
    </row>
    <row r="104" spans="1:7" ht="18" thickBot="1">
      <c r="A104" s="121" t="s">
        <v>54</v>
      </c>
      <c r="B104" s="122"/>
      <c r="C104" s="122" t="s">
        <v>8</v>
      </c>
      <c r="D104" s="122"/>
      <c r="E104" s="122"/>
      <c r="F104" s="122"/>
      <c r="G104" s="123"/>
    </row>
    <row r="106" spans="1:3" ht="13.5">
      <c r="A106" s="12" t="s">
        <v>9</v>
      </c>
      <c r="B106" s="13"/>
      <c r="C106" s="17"/>
    </row>
    <row r="107" spans="1:3" ht="13.5">
      <c r="A107" s="12" t="s">
        <v>10</v>
      </c>
      <c r="B107" s="13"/>
      <c r="C107" s="50">
        <v>0</v>
      </c>
    </row>
    <row r="108" spans="1:3" ht="13.5">
      <c r="A108" s="15" t="s">
        <v>11</v>
      </c>
      <c r="B108" s="16"/>
      <c r="C108" s="51">
        <v>0</v>
      </c>
    </row>
    <row r="109" spans="1:3" ht="13.5">
      <c r="A109" s="15" t="s">
        <v>12</v>
      </c>
      <c r="B109" s="16"/>
      <c r="C109" s="51">
        <v>0</v>
      </c>
    </row>
    <row r="110" spans="1:3" ht="13.5">
      <c r="A110" s="6" t="s">
        <v>13</v>
      </c>
      <c r="B110" s="7"/>
      <c r="C110" s="52">
        <v>0</v>
      </c>
    </row>
    <row r="112" spans="1:7" ht="15">
      <c r="A112" s="90" t="s">
        <v>55</v>
      </c>
      <c r="B112" s="2"/>
      <c r="C112" s="2"/>
      <c r="D112" s="2"/>
      <c r="E112" s="2"/>
      <c r="F112" s="2"/>
      <c r="G112" s="84">
        <f>C107*$F$8+C108*$F$8*0.8+C109*$F$8*0.65+C110*$F$8*0.5</f>
        <v>0</v>
      </c>
    </row>
    <row r="113" spans="1:7" ht="15">
      <c r="A113" s="90"/>
      <c r="B113" s="2"/>
      <c r="C113" s="2"/>
      <c r="D113" s="2"/>
      <c r="E113" s="2"/>
      <c r="F113" s="2"/>
      <c r="G113" s="84"/>
    </row>
    <row r="114" spans="1:7" ht="15">
      <c r="A114" s="90"/>
      <c r="B114" s="2"/>
      <c r="C114" s="2"/>
      <c r="D114" s="2"/>
      <c r="E114" s="2"/>
      <c r="F114" s="2"/>
      <c r="G114" s="84"/>
    </row>
    <row r="115" spans="1:7" ht="15">
      <c r="A115" s="90"/>
      <c r="B115" s="2"/>
      <c r="C115" s="2"/>
      <c r="D115" s="2"/>
      <c r="E115" s="2"/>
      <c r="F115" s="2"/>
      <c r="G115" s="84"/>
    </row>
    <row r="116" spans="1:7" ht="18" thickBot="1">
      <c r="A116" s="134" t="s">
        <v>56</v>
      </c>
      <c r="B116" s="135"/>
      <c r="C116" s="136" t="s">
        <v>57</v>
      </c>
      <c r="D116" s="135"/>
      <c r="E116" s="135"/>
      <c r="F116" s="135"/>
      <c r="G116" s="137"/>
    </row>
    <row r="117" spans="1:3" ht="18">
      <c r="A117" s="132"/>
      <c r="C117" s="133"/>
    </row>
    <row r="118" spans="1:7" ht="15">
      <c r="A118" s="90" t="s">
        <v>58</v>
      </c>
      <c r="C118" s="133"/>
      <c r="G118" s="86">
        <v>0</v>
      </c>
    </row>
    <row r="122" spans="1:7" ht="18" thickBot="1">
      <c r="A122" s="121" t="s">
        <v>59</v>
      </c>
      <c r="B122" s="122"/>
      <c r="C122" s="122" t="s">
        <v>57</v>
      </c>
      <c r="D122" s="122"/>
      <c r="E122" s="122"/>
      <c r="F122" s="122"/>
      <c r="G122" s="123"/>
    </row>
    <row r="124" spans="1:7" s="2" customFormat="1" ht="15">
      <c r="A124" s="90" t="s">
        <v>60</v>
      </c>
      <c r="G124" s="86">
        <v>0</v>
      </c>
    </row>
    <row r="129" spans="1:7" ht="18" thickBot="1">
      <c r="A129" s="118" t="s">
        <v>61</v>
      </c>
      <c r="B129" s="119"/>
      <c r="C129" s="119"/>
      <c r="D129" s="119"/>
      <c r="E129" s="119"/>
      <c r="F129" s="119"/>
      <c r="G129" s="120"/>
    </row>
    <row r="131" spans="1:7" ht="18" customHeight="1">
      <c r="A131" s="100" t="s">
        <v>62</v>
      </c>
      <c r="B131" s="101"/>
      <c r="C131" s="101"/>
      <c r="D131" s="101"/>
      <c r="E131" s="101"/>
      <c r="F131" s="101"/>
      <c r="G131" s="102">
        <f>G32</f>
        <v>0</v>
      </c>
    </row>
    <row r="132" spans="1:7" ht="15" customHeight="1">
      <c r="A132" s="47" t="s">
        <v>63</v>
      </c>
      <c r="B132" s="16"/>
      <c r="C132" s="16"/>
      <c r="D132" s="16"/>
      <c r="E132" s="16"/>
      <c r="F132" s="16"/>
      <c r="G132" s="87">
        <f>G51</f>
        <v>0</v>
      </c>
    </row>
    <row r="133" spans="1:7" ht="15">
      <c r="A133" s="47" t="s">
        <v>64</v>
      </c>
      <c r="B133" s="16"/>
      <c r="C133" s="16"/>
      <c r="D133" s="16"/>
      <c r="E133" s="16"/>
      <c r="F133" s="16"/>
      <c r="G133" s="88">
        <f>IF(AND(G66=0,G84=0),G59,0)</f>
        <v>0</v>
      </c>
    </row>
    <row r="134" spans="1:7" ht="15">
      <c r="A134" s="47" t="s">
        <v>65</v>
      </c>
      <c r="B134" s="16"/>
      <c r="C134" s="16"/>
      <c r="D134" s="16"/>
      <c r="E134" s="16"/>
      <c r="F134" s="16"/>
      <c r="G134" s="87">
        <f>G77</f>
        <v>0</v>
      </c>
    </row>
    <row r="135" spans="1:7" ht="15">
      <c r="A135" s="47" t="s">
        <v>66</v>
      </c>
      <c r="B135" s="16"/>
      <c r="C135" s="16"/>
      <c r="D135" s="16"/>
      <c r="E135" s="16"/>
      <c r="F135" s="16"/>
      <c r="G135" s="87">
        <f>G103</f>
        <v>0</v>
      </c>
    </row>
    <row r="136" spans="1:7" ht="15">
      <c r="A136" s="47" t="s">
        <v>67</v>
      </c>
      <c r="B136" s="16"/>
      <c r="C136" s="16"/>
      <c r="D136" s="16"/>
      <c r="E136" s="16"/>
      <c r="F136" s="16"/>
      <c r="G136" s="87">
        <f>G112</f>
        <v>0</v>
      </c>
    </row>
    <row r="137" spans="1:7" ht="15">
      <c r="A137" s="138" t="s">
        <v>68</v>
      </c>
      <c r="B137" s="139"/>
      <c r="C137" s="139"/>
      <c r="D137" s="139"/>
      <c r="E137" s="139"/>
      <c r="F137" s="139"/>
      <c r="G137" s="87">
        <f>G118</f>
        <v>0</v>
      </c>
    </row>
    <row r="138" spans="1:7" ht="15">
      <c r="A138" s="48" t="s">
        <v>69</v>
      </c>
      <c r="B138" s="49"/>
      <c r="C138" s="49"/>
      <c r="D138" s="49"/>
      <c r="E138" s="49"/>
      <c r="F138" s="49"/>
      <c r="G138" s="89">
        <f>G124</f>
        <v>0</v>
      </c>
    </row>
    <row r="139" spans="1:7" ht="15">
      <c r="A139" s="4"/>
      <c r="B139" s="11"/>
      <c r="C139" s="11"/>
      <c r="D139" s="11"/>
      <c r="E139" s="11"/>
      <c r="F139" s="11"/>
      <c r="G139" s="95"/>
    </row>
    <row r="140" spans="1:7" s="2" customFormat="1" ht="17.25">
      <c r="A140" s="46" t="s">
        <v>70</v>
      </c>
      <c r="B140" s="27"/>
      <c r="C140" s="27"/>
      <c r="D140" s="27"/>
      <c r="E140" s="27"/>
      <c r="F140" s="27"/>
      <c r="G140" s="96">
        <f>ROUND(SUM(G131:G139),2)</f>
        <v>0</v>
      </c>
    </row>
    <row r="141" spans="1:7" s="155" customFormat="1" ht="17.25">
      <c r="A141" s="153" t="s">
        <v>74</v>
      </c>
      <c r="B141" s="154"/>
      <c r="C141" s="154">
        <v>0</v>
      </c>
      <c r="D141" s="154"/>
      <c r="E141" s="154"/>
      <c r="F141" s="154"/>
      <c r="G141" s="96">
        <f>ROUND(G140*C141,2)</f>
        <v>0</v>
      </c>
    </row>
    <row r="142" spans="1:7" s="2" customFormat="1" ht="17.25">
      <c r="A142" s="156" t="s">
        <v>75</v>
      </c>
      <c r="B142" s="28"/>
      <c r="C142" s="28"/>
      <c r="D142" s="28"/>
      <c r="E142" s="28"/>
      <c r="F142" s="28"/>
      <c r="G142" s="157">
        <f>G140-G141</f>
        <v>0</v>
      </c>
    </row>
    <row r="143" spans="1:7" s="2" customFormat="1" ht="17.25">
      <c r="A143" s="46" t="s">
        <v>71</v>
      </c>
      <c r="B143" s="27"/>
      <c r="C143" s="27"/>
      <c r="D143" s="27"/>
      <c r="E143" s="27"/>
      <c r="F143" s="27"/>
      <c r="G143" s="96">
        <f>G142*0.2</f>
        <v>0</v>
      </c>
    </row>
    <row r="144" spans="1:7" s="2" customFormat="1" ht="13.5">
      <c r="A144" s="34"/>
      <c r="B144" s="28"/>
      <c r="C144" s="28"/>
      <c r="D144" s="28"/>
      <c r="E144" s="28"/>
      <c r="F144" s="28"/>
      <c r="G144" s="97"/>
    </row>
    <row r="145" spans="1:7" s="2" customFormat="1" ht="13.5">
      <c r="A145" s="26"/>
      <c r="B145" s="27"/>
      <c r="C145" s="27"/>
      <c r="D145" s="27"/>
      <c r="E145" s="27"/>
      <c r="F145" s="27"/>
      <c r="G145" s="98"/>
    </row>
    <row r="146" spans="1:7" s="2" customFormat="1" ht="18" thickBot="1">
      <c r="A146" s="46" t="s">
        <v>72</v>
      </c>
      <c r="B146" s="29"/>
      <c r="C146" s="29"/>
      <c r="D146" s="29"/>
      <c r="E146" s="29"/>
      <c r="F146" s="29"/>
      <c r="G146" s="152">
        <f>G142+G143</f>
        <v>0</v>
      </c>
    </row>
    <row r="147" spans="1:7" ht="14.25" thickTop="1">
      <c r="A147" s="6"/>
      <c r="B147" s="7"/>
      <c r="C147" s="7"/>
      <c r="D147" s="7"/>
      <c r="E147" s="7"/>
      <c r="F147" s="7"/>
      <c r="G147" s="99"/>
    </row>
    <row r="153" spans="1:5" ht="13.5">
      <c r="A153" s="30"/>
      <c r="E153" s="30" t="s">
        <v>73</v>
      </c>
    </row>
  </sheetData>
  <sheetProtection/>
  <printOptions/>
  <pageMargins left="0.787401575" right="0.787401575" top="0.7" bottom="0.91" header="0.27" footer="0.36"/>
  <pageSetup horizontalDpi="300" verticalDpi="300" orientation="portrait" paperSize="9" r:id="rId1"/>
  <headerFooter alignWithMargins="0">
    <oddHeader>&amp;C&amp;8&amp;F</oddHeader>
    <oddFooter>&amp;L&amp;8Leistungstarif Umwelt
Version 4.1&amp;R&amp;8Seite &amp;P
&amp;D</oddFooter>
  </headerFooter>
  <rowBreaks count="1" manualBreakCount="1"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PC03799_Zenz</dc:creator>
  <cp:keywords/>
  <dc:description/>
  <cp:lastModifiedBy>Michael Mandl</cp:lastModifiedBy>
  <cp:lastPrinted>2006-11-13T10:57:45Z</cp:lastPrinted>
  <dcterms:created xsi:type="dcterms:W3CDTF">1997-08-28T10:47:17Z</dcterms:created>
  <dcterms:modified xsi:type="dcterms:W3CDTF">2015-02-06T10:28:23Z</dcterms:modified>
  <cp:category/>
  <cp:version/>
  <cp:contentType/>
  <cp:contentStatus/>
</cp:coreProperties>
</file>